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<sst xmlns="http://schemas.openxmlformats.org/spreadsheetml/2006/main" count="116" uniqueCount="40">
  <si>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</si>
  <si>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</si>
  <si>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</si>
  <si>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</si>
  <si>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</si>
  <si>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</si>
  <si>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</si>
  <si>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</si>
  <si>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</si>
  <si>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</si>
  <si>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</si>
  <si>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</si>
  <si>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</si>
  <si>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</si>
  <si>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</si>
  <si>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</si>
  <si>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</si>
  <si>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</si>
  <si>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</si>
  <si>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</si>
  <si>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</si>
  <si>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деревянные  жилые дома благоустроенные без центрального отопления</t>
  </si>
  <si>
    <t>деревянные  жилые дома благоустроенные без газоснабжения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</si>
  <si>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</si>
  <si>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</si>
  <si>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</si>
  <si>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</si>
  <si>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</si>
  <si>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Лот № 4 Соломбальский  территориальный округ</t>
  </si>
  <si>
    <t>ул. Полярная  д.27</t>
  </si>
  <si>
    <t>ул. Полярная  д.7</t>
  </si>
  <si>
    <t>ул. Теснанова  д.22</t>
  </si>
  <si>
    <t>пр. Никольский  д.150</t>
  </si>
  <si>
    <t>деревянные благоустроенные жилые дома без газоснабжения</t>
  </si>
  <si>
    <t>ул. Советская д.59 кор.2</t>
  </si>
  <si>
    <t>ул. Советская д.53</t>
  </si>
  <si>
    <t>ул. Мещерского д.28</t>
  </si>
  <si>
    <t>ул. Полярная д.9</t>
  </si>
  <si>
    <t>ул. Ярославкая д.52 кор.3</t>
  </si>
  <si>
    <t>ул. Маяковского д.5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</si>
</sst>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4" fontId="6" fillId="33" borderId="11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64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47" sqref="K47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5" width="11.375" style="8" customWidth="1"/>
    <col min="6" max="6" width="14.75390625" style="8" customWidth="1"/>
    <col min="7" max="7" width="11.875" style="8" customWidth="1"/>
    <col min="8" max="8" width="12.125" style="8" customWidth="1"/>
    <col min="9" max="9" width="11.25390625" style="8" customWidth="1"/>
    <col min="10" max="10" width="11.375" style="8" customWidth="1"/>
    <col min="11" max="11" width="13.25390625" style="8" customWidth="1"/>
    <col min="12" max="12" width="12.75390625" style="8" customWidth="1"/>
    <col min="13" max="13" width="12.625" style="8" customWidth="1"/>
    <col min="14" max="16384" width="9.125" style="8" customWidth="1"/>
  </cols>
  <sheetData>
    <row r="1" spans="2:12" ht="15.75">
      <c r="B1" s="6"/>
      <c r="C1" s="44" t="s">
        <v>9</v>
      </c>
      <c r="D1" s="44"/>
      <c r="E1" s="1"/>
      <c r="F1" s="44"/>
      <c r="G1" s="44"/>
      <c r="H1" s="44"/>
      <c r="I1" s="44"/>
      <c r="J1" s="44"/>
      <c r="K1" s="1"/>
      <c r="L1" s="1"/>
    </row>
    <row r="2" spans="2:12" ht="15.75">
      <c r="B2" s="5"/>
      <c r="C2" s="45" t="s">
        <v>10</v>
      </c>
      <c r="D2" s="45"/>
      <c r="E2" s="1"/>
      <c r="F2" s="45"/>
      <c r="G2" s="45"/>
      <c r="H2" s="45"/>
      <c r="I2" s="45"/>
      <c r="J2" s="45"/>
      <c r="K2" s="1"/>
      <c r="L2" s="1"/>
    </row>
    <row r="3" spans="2:12" ht="15.75">
      <c r="B3" s="5"/>
      <c r="C3" s="45" t="s">
        <v>11</v>
      </c>
      <c r="D3" s="45"/>
      <c r="E3" s="1"/>
      <c r="F3" s="45"/>
      <c r="G3" s="45"/>
      <c r="H3" s="45"/>
      <c r="I3" s="45"/>
      <c r="J3" s="45"/>
      <c r="K3" s="1"/>
      <c r="L3" s="1"/>
    </row>
    <row r="4" spans="1:10" ht="14.25" customHeight="1">
      <c r="A4" s="9"/>
      <c r="B4" s="2"/>
      <c r="C4" s="9"/>
      <c r="D4" s="9"/>
      <c r="F4" s="9"/>
      <c r="G4" s="9"/>
      <c r="H4" s="9"/>
      <c r="I4" s="9"/>
      <c r="J4" s="9"/>
    </row>
    <row r="5" spans="1:2" s="10" customFormat="1" ht="30.75" customHeight="1">
      <c r="A5" s="51" t="s">
        <v>12</v>
      </c>
      <c r="B5" s="52"/>
    </row>
    <row r="6" spans="1:2" ht="18.75" customHeight="1">
      <c r="A6" s="53" t="s">
        <v>28</v>
      </c>
      <c r="B6" s="54"/>
    </row>
    <row r="7" spans="1:12" s="11" customFormat="1" ht="82.5" customHeight="1">
      <c r="A7" s="55" t="s">
        <v>7</v>
      </c>
      <c r="B7" s="55" t="s">
        <v>8</v>
      </c>
      <c r="C7" s="49" t="s">
        <v>20</v>
      </c>
      <c r="D7" s="56"/>
      <c r="E7" s="50"/>
      <c r="F7" s="43" t="s">
        <v>33</v>
      </c>
      <c r="G7" s="49" t="s">
        <v>21</v>
      </c>
      <c r="H7" s="56"/>
      <c r="I7" s="56"/>
      <c r="J7" s="50"/>
      <c r="K7" s="49" t="s">
        <v>22</v>
      </c>
      <c r="L7" s="50"/>
    </row>
    <row r="8" spans="1:12" s="46" customFormat="1" ht="36" customHeight="1">
      <c r="A8" s="55"/>
      <c r="B8" s="55"/>
      <c r="C8" s="47" t="s">
        <v>29</v>
      </c>
      <c r="D8" s="47" t="s">
        <v>30</v>
      </c>
      <c r="E8" s="47" t="s">
        <v>31</v>
      </c>
      <c r="F8" s="47" t="s">
        <v>32</v>
      </c>
      <c r="G8" s="47" t="s">
        <v>34</v>
      </c>
      <c r="H8" s="47" t="s">
        <v>35</v>
      </c>
      <c r="I8" s="47" t="s">
        <v>36</v>
      </c>
      <c r="J8" s="47" t="s">
        <v>37</v>
      </c>
      <c r="K8" s="47" t="s">
        <v>38</v>
      </c>
      <c r="L8" s="47" t="s">
        <v>39</v>
      </c>
    </row>
    <row r="9" spans="1:12" ht="14.25" customHeight="1">
      <c r="A9" s="1"/>
      <c r="B9" s="1"/>
      <c r="C9" s="3"/>
      <c r="D9" s="3"/>
      <c r="E9" s="14"/>
      <c r="F9" s="14"/>
      <c r="G9" s="14"/>
      <c r="H9" s="14"/>
      <c r="I9" s="14"/>
      <c r="J9" s="14"/>
      <c r="K9" s="3"/>
      <c r="L9" s="14"/>
    </row>
    <row r="10" spans="1:12" ht="14.25" customHeight="1">
      <c r="A10" s="1"/>
      <c r="B10" s="1" t="s">
        <v>13</v>
      </c>
      <c r="C10" s="48">
        <v>708.3</v>
      </c>
      <c r="D10" s="48">
        <v>426.4</v>
      </c>
      <c r="E10" s="48">
        <v>755.7</v>
      </c>
      <c r="F10" s="48">
        <v>244.7</v>
      </c>
      <c r="G10" s="48">
        <v>355.8</v>
      </c>
      <c r="H10" s="48">
        <v>536.7</v>
      </c>
      <c r="I10" s="48">
        <v>445.5</v>
      </c>
      <c r="J10" s="48">
        <v>780.4</v>
      </c>
      <c r="K10" s="48">
        <v>630.9</v>
      </c>
      <c r="L10" s="48">
        <v>560.4</v>
      </c>
    </row>
    <row r="11" spans="1:12" ht="14.25" customHeight="1" thickBot="1">
      <c r="A11" s="1"/>
      <c r="B11" s="7" t="s">
        <v>14</v>
      </c>
      <c r="C11" s="48">
        <v>708.3</v>
      </c>
      <c r="D11" s="48">
        <v>426.4</v>
      </c>
      <c r="E11" s="48">
        <v>755.7</v>
      </c>
      <c r="F11" s="48">
        <v>244.7</v>
      </c>
      <c r="G11" s="48">
        <v>355.8</v>
      </c>
      <c r="H11" s="48">
        <v>536.7</v>
      </c>
      <c r="I11" s="48">
        <v>445.5</v>
      </c>
      <c r="J11" s="48">
        <v>780.4</v>
      </c>
      <c r="K11" s="48">
        <v>630.9</v>
      </c>
      <c r="L11" s="48">
        <v>560.4</v>
      </c>
    </row>
    <row r="12" spans="1:12" ht="13.5" customHeight="1" thickTop="1">
      <c r="A12" s="57" t="s">
        <v>6</v>
      </c>
      <c r="B12" s="18" t="s">
        <v>3</v>
      </c>
      <c r="C12" s="23">
        <f>C11*45%/100</f>
        <v>3.1873500000000003</v>
      </c>
      <c r="D12" s="23">
        <f>D11*45%/100</f>
        <v>1.9188</v>
      </c>
      <c r="E12" s="23">
        <f>E11*50%/100</f>
        <v>3.7785</v>
      </c>
      <c r="F12" s="23">
        <f aca="true" t="shared" si="0" ref="F12:L12">F11*45%/100</f>
        <v>1.1011499999999999</v>
      </c>
      <c r="G12" s="23">
        <f t="shared" si="0"/>
        <v>1.6011000000000002</v>
      </c>
      <c r="H12" s="23">
        <f t="shared" si="0"/>
        <v>2.41515</v>
      </c>
      <c r="I12" s="23">
        <f t="shared" si="0"/>
        <v>2.00475</v>
      </c>
      <c r="J12" s="23">
        <f t="shared" si="0"/>
        <v>3.5118</v>
      </c>
      <c r="K12" s="23">
        <f t="shared" si="0"/>
        <v>2.83905</v>
      </c>
      <c r="L12" s="23">
        <f t="shared" si="0"/>
        <v>2.5218000000000003</v>
      </c>
    </row>
    <row r="13" spans="1:12" s="10" customFormat="1" ht="16.5" customHeight="1">
      <c r="A13" s="58"/>
      <c r="B13" s="15" t="s">
        <v>17</v>
      </c>
      <c r="C13" s="24">
        <f>1007.68*C12</f>
        <v>3211.828848</v>
      </c>
      <c r="D13" s="24">
        <f>1007.68*D12</f>
        <v>1933.536384</v>
      </c>
      <c r="E13" s="24">
        <f>1007.68*E12</f>
        <v>3807.51888</v>
      </c>
      <c r="F13" s="24">
        <f>1007.68*F12</f>
        <v>1109.6068319999997</v>
      </c>
      <c r="G13" s="24">
        <f aca="true" t="shared" si="1" ref="G13:L13">1007.68*G12</f>
        <v>1613.3964480000002</v>
      </c>
      <c r="H13" s="24">
        <f t="shared" si="1"/>
        <v>2433.698352</v>
      </c>
      <c r="I13" s="24">
        <f>1007.68*I12</f>
        <v>2020.1464799999999</v>
      </c>
      <c r="J13" s="24">
        <f>1007.68*J12</f>
        <v>3538.7706239999998</v>
      </c>
      <c r="K13" s="24">
        <f t="shared" si="1"/>
        <v>2860.8539039999996</v>
      </c>
      <c r="L13" s="24">
        <f t="shared" si="1"/>
        <v>2541.167424</v>
      </c>
    </row>
    <row r="14" spans="1:12" ht="13.5" customHeight="1">
      <c r="A14" s="58"/>
      <c r="B14" s="15" t="s">
        <v>2</v>
      </c>
      <c r="C14" s="25">
        <f>C13/C10/12</f>
        <v>0.37788000000000005</v>
      </c>
      <c r="D14" s="25">
        <f>D13/D10/12</f>
        <v>0.37788</v>
      </c>
      <c r="E14" s="25">
        <f>E13/E10/12</f>
        <v>0.41986666666666667</v>
      </c>
      <c r="F14" s="25">
        <f>F13/F10/12</f>
        <v>0.37787999999999994</v>
      </c>
      <c r="G14" s="25">
        <f aca="true" t="shared" si="2" ref="G14:L14">G13/G10/12</f>
        <v>0.37788000000000005</v>
      </c>
      <c r="H14" s="25">
        <f t="shared" si="2"/>
        <v>0.37787999999999994</v>
      </c>
      <c r="I14" s="25">
        <f>I13/I10/12</f>
        <v>0.37788</v>
      </c>
      <c r="J14" s="25">
        <f>J13/J10/12</f>
        <v>0.37788</v>
      </c>
      <c r="K14" s="25">
        <f t="shared" si="2"/>
        <v>0.37788</v>
      </c>
      <c r="L14" s="25">
        <f t="shared" si="2"/>
        <v>0.37788000000000005</v>
      </c>
    </row>
    <row r="15" spans="1:12" ht="15" customHeight="1" thickBot="1">
      <c r="A15" s="59"/>
      <c r="B15" s="19" t="s">
        <v>0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</row>
    <row r="16" spans="1:12" ht="13.5" thickTop="1">
      <c r="A16" s="60" t="s">
        <v>23</v>
      </c>
      <c r="B16" s="22" t="s">
        <v>4</v>
      </c>
      <c r="C16" s="27">
        <f>C11*10%/10</f>
        <v>7.083</v>
      </c>
      <c r="D16" s="28">
        <f>D11*10%/10</f>
        <v>4.264</v>
      </c>
      <c r="E16" s="28">
        <f>E11*15%/10</f>
        <v>11.3355</v>
      </c>
      <c r="F16" s="27">
        <f>F11*10%/10</f>
        <v>2.447</v>
      </c>
      <c r="G16" s="27">
        <f aca="true" t="shared" si="3" ref="G16:L16">G11*10%/10</f>
        <v>3.5580000000000007</v>
      </c>
      <c r="H16" s="27">
        <f t="shared" si="3"/>
        <v>5.367000000000001</v>
      </c>
      <c r="I16" s="27">
        <f>I11*10%/10</f>
        <v>4.455</v>
      </c>
      <c r="J16" s="27">
        <f>J11*10%/10</f>
        <v>7.804</v>
      </c>
      <c r="K16" s="28">
        <f t="shared" si="3"/>
        <v>6.309</v>
      </c>
      <c r="L16" s="28">
        <f t="shared" si="3"/>
        <v>5.604</v>
      </c>
    </row>
    <row r="17" spans="1:12" ht="12.75" customHeight="1">
      <c r="A17" s="61"/>
      <c r="B17" s="17" t="s">
        <v>17</v>
      </c>
      <c r="C17" s="29">
        <f>2281.73*C16</f>
        <v>16161.49359</v>
      </c>
      <c r="D17" s="30">
        <f>2281.73*D16</f>
        <v>9729.29672</v>
      </c>
      <c r="E17" s="30">
        <f>2281.73*E16</f>
        <v>25864.550414999998</v>
      </c>
      <c r="F17" s="29">
        <f>2281.73*F16</f>
        <v>5583.39331</v>
      </c>
      <c r="G17" s="29">
        <f aca="true" t="shared" si="4" ref="G17:L17">2281.73*G16</f>
        <v>8118.395340000002</v>
      </c>
      <c r="H17" s="29">
        <f t="shared" si="4"/>
        <v>12246.044910000002</v>
      </c>
      <c r="I17" s="29">
        <f>2281.73*I16</f>
        <v>10165.10715</v>
      </c>
      <c r="J17" s="29">
        <f>2281.73*J16</f>
        <v>17806.62092</v>
      </c>
      <c r="K17" s="30">
        <f t="shared" si="4"/>
        <v>14395.434570000001</v>
      </c>
      <c r="L17" s="30">
        <f t="shared" si="4"/>
        <v>12786.81492</v>
      </c>
    </row>
    <row r="18" spans="1:12" ht="15.75" customHeight="1">
      <c r="A18" s="61"/>
      <c r="B18" s="17" t="s">
        <v>2</v>
      </c>
      <c r="C18" s="29">
        <f aca="true" t="shared" si="5" ref="C18:L18">C17/C10/12</f>
        <v>1.901441666666667</v>
      </c>
      <c r="D18" s="30">
        <f t="shared" si="5"/>
        <v>1.901441666666667</v>
      </c>
      <c r="E18" s="30">
        <f t="shared" si="5"/>
        <v>2.8521625</v>
      </c>
      <c r="F18" s="29">
        <f t="shared" si="5"/>
        <v>1.901441666666667</v>
      </c>
      <c r="G18" s="29">
        <f t="shared" si="5"/>
        <v>1.901441666666667</v>
      </c>
      <c r="H18" s="29">
        <f t="shared" si="5"/>
        <v>1.901441666666667</v>
      </c>
      <c r="I18" s="29">
        <f>I17/I10/12</f>
        <v>1.9014416666666667</v>
      </c>
      <c r="J18" s="29">
        <f>J17/J10/12</f>
        <v>1.901441666666667</v>
      </c>
      <c r="K18" s="30">
        <f t="shared" si="5"/>
        <v>1.901441666666667</v>
      </c>
      <c r="L18" s="30">
        <f t="shared" si="5"/>
        <v>1.901441666666667</v>
      </c>
    </row>
    <row r="19" spans="1:12" ht="13.5" customHeight="1" thickBot="1">
      <c r="A19" s="62"/>
      <c r="B19" s="19" t="s">
        <v>0</v>
      </c>
      <c r="C19" s="26" t="s">
        <v>18</v>
      </c>
      <c r="D19" s="26" t="s">
        <v>18</v>
      </c>
      <c r="E19" s="26" t="s">
        <v>18</v>
      </c>
      <c r="F19" s="26" t="s">
        <v>18</v>
      </c>
      <c r="G19" s="26" t="s">
        <v>18</v>
      </c>
      <c r="H19" s="26" t="s">
        <v>18</v>
      </c>
      <c r="I19" s="26" t="s">
        <v>18</v>
      </c>
      <c r="J19" s="26" t="s">
        <v>18</v>
      </c>
      <c r="K19" s="26" t="s">
        <v>18</v>
      </c>
      <c r="L19" s="26" t="s">
        <v>18</v>
      </c>
    </row>
    <row r="20" spans="1:12" ht="15" customHeight="1" thickTop="1">
      <c r="A20" s="60" t="s">
        <v>24</v>
      </c>
      <c r="B20" s="20" t="s">
        <v>15</v>
      </c>
      <c r="C20" s="31">
        <v>590.7</v>
      </c>
      <c r="D20" s="31">
        <v>331.4</v>
      </c>
      <c r="E20" s="31">
        <v>429</v>
      </c>
      <c r="F20" s="31">
        <v>202.3</v>
      </c>
      <c r="G20" s="31">
        <v>317.9</v>
      </c>
      <c r="H20" s="31">
        <v>474.9</v>
      </c>
      <c r="I20" s="31">
        <v>338.5</v>
      </c>
      <c r="J20" s="31">
        <v>590.9</v>
      </c>
      <c r="K20" s="31">
        <v>515.3</v>
      </c>
      <c r="L20" s="31">
        <v>505.9</v>
      </c>
    </row>
    <row r="21" spans="1:12" ht="12.75">
      <c r="A21" s="61"/>
      <c r="B21" s="16" t="s">
        <v>4</v>
      </c>
      <c r="C21" s="31">
        <f>C20*0.1</f>
        <v>59.07000000000001</v>
      </c>
      <c r="D21" s="31">
        <f aca="true" t="shared" si="6" ref="D21:L21">D20*0.1</f>
        <v>33.14</v>
      </c>
      <c r="E21" s="31">
        <f>E20*0.1</f>
        <v>42.900000000000006</v>
      </c>
      <c r="F21" s="31">
        <f>F20*0.1</f>
        <v>20.230000000000004</v>
      </c>
      <c r="G21" s="31">
        <f t="shared" si="6"/>
        <v>31.79</v>
      </c>
      <c r="H21" s="31">
        <f t="shared" si="6"/>
        <v>47.49</v>
      </c>
      <c r="I21" s="31">
        <f t="shared" si="6"/>
        <v>33.85</v>
      </c>
      <c r="J21" s="31">
        <f t="shared" si="6"/>
        <v>59.09</v>
      </c>
      <c r="K21" s="31">
        <f t="shared" si="6"/>
        <v>51.53</v>
      </c>
      <c r="L21" s="31">
        <f t="shared" si="6"/>
        <v>50.59</v>
      </c>
    </row>
    <row r="22" spans="1:12" ht="13.5" customHeight="1">
      <c r="A22" s="61"/>
      <c r="B22" s="17" t="s">
        <v>17</v>
      </c>
      <c r="C22" s="32">
        <f>445.14*C21</f>
        <v>26294.419800000003</v>
      </c>
      <c r="D22" s="32">
        <f>445.14*D21</f>
        <v>14751.9396</v>
      </c>
      <c r="E22" s="30">
        <f>445.14*E21</f>
        <v>19096.506</v>
      </c>
      <c r="F22" s="32">
        <f>445.14*F21</f>
        <v>9005.182200000001</v>
      </c>
      <c r="G22" s="32">
        <f aca="true" t="shared" si="7" ref="G22:L22">445.14*G21</f>
        <v>14151.0006</v>
      </c>
      <c r="H22" s="32">
        <f t="shared" si="7"/>
        <v>21139.6986</v>
      </c>
      <c r="I22" s="32">
        <f>445.14*I21</f>
        <v>15067.989</v>
      </c>
      <c r="J22" s="32">
        <f>445.14*J21</f>
        <v>26303.3226</v>
      </c>
      <c r="K22" s="30">
        <f t="shared" si="7"/>
        <v>22938.0642</v>
      </c>
      <c r="L22" s="30">
        <f t="shared" si="7"/>
        <v>22519.6326</v>
      </c>
    </row>
    <row r="23" spans="1:12" ht="16.5" customHeight="1">
      <c r="A23" s="61"/>
      <c r="B23" s="17" t="s">
        <v>2</v>
      </c>
      <c r="C23" s="29">
        <f aca="true" t="shared" si="8" ref="C23:L23">C22/C10/12</f>
        <v>3.0936067344345624</v>
      </c>
      <c r="D23" s="29">
        <f t="shared" si="8"/>
        <v>2.8830401031894937</v>
      </c>
      <c r="E23" s="30">
        <f t="shared" si="8"/>
        <v>2.1058296943231443</v>
      </c>
      <c r="F23" s="29">
        <f t="shared" si="8"/>
        <v>3.066742337556192</v>
      </c>
      <c r="G23" s="29">
        <f t="shared" si="8"/>
        <v>3.3143621416526137</v>
      </c>
      <c r="H23" s="29">
        <f t="shared" si="8"/>
        <v>3.2823580212409165</v>
      </c>
      <c r="I23" s="29">
        <f>I22/I10/12</f>
        <v>2.818553872053872</v>
      </c>
      <c r="J23" s="29">
        <f>J22/J10/12</f>
        <v>2.808743657098924</v>
      </c>
      <c r="K23" s="30">
        <f t="shared" si="8"/>
        <v>3.0298071802187354</v>
      </c>
      <c r="L23" s="30">
        <f t="shared" si="8"/>
        <v>3.3487438436830836</v>
      </c>
    </row>
    <row r="24" spans="1:12" ht="17.25" customHeight="1" thickBot="1">
      <c r="A24" s="62"/>
      <c r="B24" s="19" t="s">
        <v>0</v>
      </c>
      <c r="C24" s="26" t="s">
        <v>18</v>
      </c>
      <c r="D24" s="26" t="s">
        <v>18</v>
      </c>
      <c r="E24" s="26" t="s">
        <v>18</v>
      </c>
      <c r="F24" s="26" t="s">
        <v>18</v>
      </c>
      <c r="G24" s="26" t="s">
        <v>18</v>
      </c>
      <c r="H24" s="26" t="s">
        <v>18</v>
      </c>
      <c r="I24" s="26" t="s">
        <v>18</v>
      </c>
      <c r="J24" s="26" t="s">
        <v>18</v>
      </c>
      <c r="K24" s="26" t="s">
        <v>18</v>
      </c>
      <c r="L24" s="26" t="s">
        <v>18</v>
      </c>
    </row>
    <row r="25" spans="1:12" ht="13.5" thickTop="1">
      <c r="A25" s="57" t="s">
        <v>25</v>
      </c>
      <c r="B25" s="18" t="s">
        <v>4</v>
      </c>
      <c r="C25" s="33">
        <f aca="true" t="shared" si="9" ref="C25:L25">C11*0.25%</f>
        <v>1.7707499999999998</v>
      </c>
      <c r="D25" s="33">
        <f t="shared" si="9"/>
        <v>1.066</v>
      </c>
      <c r="E25" s="34">
        <f t="shared" si="9"/>
        <v>1.88925</v>
      </c>
      <c r="F25" s="33">
        <f t="shared" si="9"/>
        <v>0.61175</v>
      </c>
      <c r="G25" s="33">
        <f t="shared" si="9"/>
        <v>0.8895000000000001</v>
      </c>
      <c r="H25" s="33">
        <f t="shared" si="9"/>
        <v>1.3417500000000002</v>
      </c>
      <c r="I25" s="33">
        <f t="shared" si="9"/>
        <v>1.11375</v>
      </c>
      <c r="J25" s="33">
        <f t="shared" si="9"/>
        <v>1.951</v>
      </c>
      <c r="K25" s="34">
        <f t="shared" si="9"/>
        <v>1.57725</v>
      </c>
      <c r="L25" s="34">
        <f t="shared" si="9"/>
        <v>1.401</v>
      </c>
    </row>
    <row r="26" spans="1:12" ht="16.5" customHeight="1">
      <c r="A26" s="58"/>
      <c r="B26" s="15" t="s">
        <v>17</v>
      </c>
      <c r="C26" s="4">
        <f>71.18*C25</f>
        <v>126.041985</v>
      </c>
      <c r="D26" s="4">
        <f>71.18*D25</f>
        <v>75.87788</v>
      </c>
      <c r="E26" s="35">
        <f>71.18*E25</f>
        <v>134.47681500000002</v>
      </c>
      <c r="F26" s="4">
        <f>71.18*F25</f>
        <v>43.544365000000006</v>
      </c>
      <c r="G26" s="4">
        <f aca="true" t="shared" si="10" ref="G26:L26">71.18*G25</f>
        <v>63.31461000000001</v>
      </c>
      <c r="H26" s="4">
        <f t="shared" si="10"/>
        <v>95.50576500000003</v>
      </c>
      <c r="I26" s="4">
        <f>71.18*I25</f>
        <v>79.27672500000001</v>
      </c>
      <c r="J26" s="4">
        <f>71.18*J25</f>
        <v>138.87218000000001</v>
      </c>
      <c r="K26" s="35">
        <f t="shared" si="10"/>
        <v>112.26865500000001</v>
      </c>
      <c r="L26" s="35">
        <f t="shared" si="10"/>
        <v>99.72318000000001</v>
      </c>
    </row>
    <row r="27" spans="1:12" ht="17.25" customHeight="1">
      <c r="A27" s="58"/>
      <c r="B27" s="15" t="s">
        <v>2</v>
      </c>
      <c r="C27" s="4">
        <f aca="true" t="shared" si="11" ref="C27:L27">C26/C10/12</f>
        <v>0.014829166666666666</v>
      </c>
      <c r="D27" s="4">
        <f t="shared" si="11"/>
        <v>0.01482916666666667</v>
      </c>
      <c r="E27" s="35">
        <f t="shared" si="11"/>
        <v>0.014829166666666666</v>
      </c>
      <c r="F27" s="4">
        <f t="shared" si="11"/>
        <v>0.01482916666666667</v>
      </c>
      <c r="G27" s="4">
        <f t="shared" si="11"/>
        <v>0.01482916666666667</v>
      </c>
      <c r="H27" s="4">
        <f t="shared" si="11"/>
        <v>0.01482916666666667</v>
      </c>
      <c r="I27" s="4">
        <f>I26/I10/12</f>
        <v>0.01482916666666667</v>
      </c>
      <c r="J27" s="4">
        <f>J26/J10/12</f>
        <v>0.01482916666666667</v>
      </c>
      <c r="K27" s="35">
        <f t="shared" si="11"/>
        <v>0.01482916666666667</v>
      </c>
      <c r="L27" s="35">
        <f t="shared" si="11"/>
        <v>0.01482916666666667</v>
      </c>
    </row>
    <row r="28" spans="1:12" ht="18" customHeight="1" thickBot="1">
      <c r="A28" s="59"/>
      <c r="B28" s="19" t="s">
        <v>0</v>
      </c>
      <c r="C28" s="26" t="s">
        <v>18</v>
      </c>
      <c r="D28" s="26" t="s">
        <v>18</v>
      </c>
      <c r="E28" s="26" t="s">
        <v>18</v>
      </c>
      <c r="F28" s="26" t="s">
        <v>18</v>
      </c>
      <c r="G28" s="26" t="s">
        <v>18</v>
      </c>
      <c r="H28" s="26" t="s">
        <v>18</v>
      </c>
      <c r="I28" s="26" t="s">
        <v>18</v>
      </c>
      <c r="J28" s="26" t="s">
        <v>18</v>
      </c>
      <c r="K28" s="26" t="s">
        <v>18</v>
      </c>
      <c r="L28" s="26" t="s">
        <v>18</v>
      </c>
    </row>
    <row r="29" spans="1:12" ht="13.5" thickTop="1">
      <c r="A29" s="57" t="s">
        <v>26</v>
      </c>
      <c r="B29" s="18" t="s">
        <v>5</v>
      </c>
      <c r="C29" s="33">
        <f>C11*0.7%</f>
        <v>4.958099999999999</v>
      </c>
      <c r="D29" s="33">
        <f>D11*0.7%</f>
        <v>2.9847999999999995</v>
      </c>
      <c r="E29" s="34">
        <f>E10*0.7%</f>
        <v>5.289899999999999</v>
      </c>
      <c r="F29" s="33">
        <f>F11*0.48%</f>
        <v>1.1745599999999998</v>
      </c>
      <c r="G29" s="33">
        <f>G11*0.48%</f>
        <v>1.7078399999999998</v>
      </c>
      <c r="H29" s="33">
        <f>H11*0.48%</f>
        <v>2.57616</v>
      </c>
      <c r="I29" s="33">
        <f>I11*0.48%</f>
        <v>2.1384</v>
      </c>
      <c r="J29" s="33">
        <f>J11*0.48%</f>
        <v>3.7459199999999995</v>
      </c>
      <c r="K29" s="34">
        <f>K10*0.48%</f>
        <v>3.0283199999999995</v>
      </c>
      <c r="L29" s="34">
        <f>L10*0.48%</f>
        <v>2.68992</v>
      </c>
    </row>
    <row r="30" spans="1:12" ht="15" customHeight="1">
      <c r="A30" s="58"/>
      <c r="B30" s="15" t="s">
        <v>17</v>
      </c>
      <c r="C30" s="4">
        <f>45.32*C29</f>
        <v>224.70109199999996</v>
      </c>
      <c r="D30" s="4">
        <f>45.32*D29</f>
        <v>135.27113599999998</v>
      </c>
      <c r="E30" s="35">
        <f>45.32*E29</f>
        <v>239.73826799999998</v>
      </c>
      <c r="F30" s="4">
        <f>45.32*F29</f>
        <v>53.23105919999999</v>
      </c>
      <c r="G30" s="4">
        <f aca="true" t="shared" si="12" ref="G30:L30">45.32*G29</f>
        <v>77.39930879999999</v>
      </c>
      <c r="H30" s="4">
        <f t="shared" si="12"/>
        <v>116.75157119999999</v>
      </c>
      <c r="I30" s="4">
        <f>45.32*I29</f>
        <v>96.91228799999999</v>
      </c>
      <c r="J30" s="4">
        <f>45.32*J29</f>
        <v>169.76509439999998</v>
      </c>
      <c r="K30" s="35">
        <f t="shared" si="12"/>
        <v>137.24346239999997</v>
      </c>
      <c r="L30" s="35">
        <f t="shared" si="12"/>
        <v>121.90717439999999</v>
      </c>
    </row>
    <row r="31" spans="1:12" ht="17.25" customHeight="1">
      <c r="A31" s="58"/>
      <c r="B31" s="15" t="s">
        <v>2</v>
      </c>
      <c r="C31" s="4">
        <f aca="true" t="shared" si="13" ref="C31:L31">C30/C10/12</f>
        <v>0.026436666666666664</v>
      </c>
      <c r="D31" s="4">
        <f t="shared" si="13"/>
        <v>0.026436666666666664</v>
      </c>
      <c r="E31" s="35">
        <f t="shared" si="13"/>
        <v>0.026436666666666664</v>
      </c>
      <c r="F31" s="4">
        <f t="shared" si="13"/>
        <v>0.018128</v>
      </c>
      <c r="G31" s="4">
        <f t="shared" si="13"/>
        <v>0.018127999999999995</v>
      </c>
      <c r="H31" s="4">
        <f t="shared" si="13"/>
        <v>0.018127999999999995</v>
      </c>
      <c r="I31" s="4">
        <f>I30/I10/12</f>
        <v>0.018128</v>
      </c>
      <c r="J31" s="4">
        <f>J30/J10/12</f>
        <v>0.018128</v>
      </c>
      <c r="K31" s="35">
        <f t="shared" si="13"/>
        <v>0.018127999999999995</v>
      </c>
      <c r="L31" s="35">
        <f t="shared" si="13"/>
        <v>0.018128</v>
      </c>
    </row>
    <row r="32" spans="1:12" ht="15.75" customHeight="1" thickBot="1">
      <c r="A32" s="59"/>
      <c r="B32" s="19" t="s">
        <v>0</v>
      </c>
      <c r="C32" s="26" t="s">
        <v>18</v>
      </c>
      <c r="D32" s="26" t="s">
        <v>18</v>
      </c>
      <c r="E32" s="26" t="s">
        <v>18</v>
      </c>
      <c r="F32" s="26" t="s">
        <v>18</v>
      </c>
      <c r="G32" s="26" t="s">
        <v>18</v>
      </c>
      <c r="H32" s="26" t="s">
        <v>18</v>
      </c>
      <c r="I32" s="26" t="s">
        <v>18</v>
      </c>
      <c r="J32" s="26" t="s">
        <v>18</v>
      </c>
      <c r="K32" s="26" t="s">
        <v>18</v>
      </c>
      <c r="L32" s="26" t="s">
        <v>18</v>
      </c>
    </row>
    <row r="33" spans="1:12" ht="12.75" customHeight="1" thickTop="1">
      <c r="A33" s="60" t="s">
        <v>27</v>
      </c>
      <c r="B33" s="21" t="s">
        <v>19</v>
      </c>
      <c r="C33" s="36"/>
      <c r="D33" s="36"/>
      <c r="E33" s="34"/>
      <c r="F33" s="36"/>
      <c r="G33" s="36">
        <v>8</v>
      </c>
      <c r="H33" s="36">
        <v>16</v>
      </c>
      <c r="I33" s="36">
        <v>18</v>
      </c>
      <c r="J33" s="36">
        <v>24</v>
      </c>
      <c r="K33" s="34">
        <v>20</v>
      </c>
      <c r="L33" s="34">
        <v>16</v>
      </c>
    </row>
    <row r="34" spans="1:12" ht="12.75" customHeight="1">
      <c r="A34" s="61"/>
      <c r="B34" s="13" t="s">
        <v>4</v>
      </c>
      <c r="C34" s="37">
        <f aca="true" t="shared" si="14" ref="C34:K34">C33*0.1</f>
        <v>0</v>
      </c>
      <c r="D34" s="37">
        <f t="shared" si="14"/>
        <v>0</v>
      </c>
      <c r="E34" s="37">
        <f t="shared" si="14"/>
        <v>0</v>
      </c>
      <c r="F34" s="37">
        <f t="shared" si="14"/>
        <v>0</v>
      </c>
      <c r="G34" s="37">
        <f t="shared" si="14"/>
        <v>0.8</v>
      </c>
      <c r="H34" s="37">
        <f t="shared" si="14"/>
        <v>1.6</v>
      </c>
      <c r="I34" s="37">
        <f t="shared" si="14"/>
        <v>1.8</v>
      </c>
      <c r="J34" s="37">
        <f t="shared" si="14"/>
        <v>2.4000000000000004</v>
      </c>
      <c r="K34" s="37">
        <f t="shared" si="14"/>
        <v>2</v>
      </c>
      <c r="L34" s="37">
        <f>L33*0.1</f>
        <v>1.6</v>
      </c>
    </row>
    <row r="35" spans="1:12" ht="18.75" customHeight="1">
      <c r="A35" s="61"/>
      <c r="B35" s="12" t="s">
        <v>1</v>
      </c>
      <c r="C35" s="38">
        <v>0</v>
      </c>
      <c r="D35" s="38">
        <v>0</v>
      </c>
      <c r="E35" s="35">
        <v>0</v>
      </c>
      <c r="F35" s="38">
        <f aca="true" t="shared" si="15" ref="F35:L35">F34*1209.48</f>
        <v>0</v>
      </c>
      <c r="G35" s="38">
        <f t="shared" si="15"/>
        <v>967.5840000000001</v>
      </c>
      <c r="H35" s="38">
        <f t="shared" si="15"/>
        <v>1935.1680000000001</v>
      </c>
      <c r="I35" s="38">
        <f>I34*1209.48</f>
        <v>2177.0640000000003</v>
      </c>
      <c r="J35" s="38">
        <f>J34*1209.48</f>
        <v>2902.7520000000004</v>
      </c>
      <c r="K35" s="38">
        <f t="shared" si="15"/>
        <v>2418.96</v>
      </c>
      <c r="L35" s="38">
        <f t="shared" si="15"/>
        <v>1935.1680000000001</v>
      </c>
    </row>
    <row r="36" spans="1:12" ht="18" customHeight="1">
      <c r="A36" s="61"/>
      <c r="B36" s="12" t="s">
        <v>2</v>
      </c>
      <c r="C36" s="39">
        <v>0</v>
      </c>
      <c r="D36" s="39">
        <v>0</v>
      </c>
      <c r="E36" s="35">
        <v>0</v>
      </c>
      <c r="F36" s="39">
        <f aca="true" t="shared" si="16" ref="F36:L36">F35/F10</f>
        <v>0</v>
      </c>
      <c r="G36" s="39">
        <f t="shared" si="16"/>
        <v>2.719460370994941</v>
      </c>
      <c r="H36" s="39">
        <f t="shared" si="16"/>
        <v>3.6056791503633314</v>
      </c>
      <c r="I36" s="39">
        <f>I35/I10</f>
        <v>4.88678787878788</v>
      </c>
      <c r="J36" s="39">
        <f>J35/J10</f>
        <v>3.7195694515633013</v>
      </c>
      <c r="K36" s="39">
        <f t="shared" si="16"/>
        <v>3.834141702330005</v>
      </c>
      <c r="L36" s="39">
        <f t="shared" si="16"/>
        <v>3.4531905781584586</v>
      </c>
    </row>
    <row r="37" spans="1:12" ht="18" customHeight="1" thickBot="1">
      <c r="A37" s="62"/>
      <c r="B37" s="19" t="s">
        <v>0</v>
      </c>
      <c r="C37" s="26" t="s">
        <v>18</v>
      </c>
      <c r="D37" s="26" t="s">
        <v>18</v>
      </c>
      <c r="E37" s="26" t="s">
        <v>18</v>
      </c>
      <c r="F37" s="26" t="s">
        <v>18</v>
      </c>
      <c r="G37" s="26" t="s">
        <v>18</v>
      </c>
      <c r="H37" s="26" t="s">
        <v>18</v>
      </c>
      <c r="I37" s="26" t="s">
        <v>18</v>
      </c>
      <c r="J37" s="26" t="s">
        <v>18</v>
      </c>
      <c r="K37" s="26" t="s">
        <v>18</v>
      </c>
      <c r="L37" s="26" t="s">
        <v>18</v>
      </c>
    </row>
    <row r="38" spans="1:13" s="1" customFormat="1" ht="19.5" customHeight="1" thickTop="1">
      <c r="A38" s="63" t="s">
        <v>16</v>
      </c>
      <c r="B38" s="63"/>
      <c r="C38" s="40">
        <f aca="true" t="shared" si="17" ref="C38:L38">C13+C17+C22+C26+C30+C35</f>
        <v>46018.48531500001</v>
      </c>
      <c r="D38" s="40">
        <f t="shared" si="17"/>
        <v>26625.921720000002</v>
      </c>
      <c r="E38" s="40">
        <f t="shared" si="17"/>
        <v>49142.790378000005</v>
      </c>
      <c r="F38" s="40">
        <f t="shared" si="17"/>
        <v>15794.9577662</v>
      </c>
      <c r="G38" s="40">
        <f t="shared" si="17"/>
        <v>24991.0903068</v>
      </c>
      <c r="H38" s="40">
        <f t="shared" si="17"/>
        <v>37966.8671982</v>
      </c>
      <c r="I38" s="40">
        <f>I13+I17+I22+I26+I30+I35</f>
        <v>29606.495643000002</v>
      </c>
      <c r="J38" s="40">
        <f>J13+J17+J22+J26+J30+J35</f>
        <v>50860.103418399995</v>
      </c>
      <c r="K38" s="40">
        <f t="shared" si="17"/>
        <v>42862.8247914</v>
      </c>
      <c r="L38" s="40">
        <f t="shared" si="17"/>
        <v>40004.4132984</v>
      </c>
      <c r="M38" s="64">
        <f>SUM(C38:L38)</f>
        <v>363873.94983540004</v>
      </c>
    </row>
    <row r="39" spans="3:12" s="1" customFormat="1" ht="12.75"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3:12" s="1" customFormat="1" ht="12.75">
      <c r="C40" s="42">
        <f aca="true" t="shared" si="18" ref="C40:L40">C38/C10/12</f>
        <v>5.4141942344345635</v>
      </c>
      <c r="D40" s="42">
        <f t="shared" si="18"/>
        <v>5.203627603189494</v>
      </c>
      <c r="E40" s="42">
        <f t="shared" si="18"/>
        <v>5.419124694323145</v>
      </c>
      <c r="F40" s="42">
        <f t="shared" si="18"/>
        <v>5.379021170889524</v>
      </c>
      <c r="G40" s="42">
        <f t="shared" si="18"/>
        <v>5.853262672568859</v>
      </c>
      <c r="H40" s="42">
        <f t="shared" si="18"/>
        <v>5.895110117104527</v>
      </c>
      <c r="I40" s="42">
        <f>I38/I10/12</f>
        <v>5.5380650286195285</v>
      </c>
      <c r="J40" s="42">
        <f>J38/J10/12</f>
        <v>5.430986611395865</v>
      </c>
      <c r="K40" s="42">
        <f t="shared" si="18"/>
        <v>5.66159782207957</v>
      </c>
      <c r="L40" s="42">
        <f t="shared" si="18"/>
        <v>5.948788558529622</v>
      </c>
    </row>
  </sheetData>
  <sheetProtection/>
  <mergeCells count="14">
    <mergeCell ref="A12:A15"/>
    <mergeCell ref="A20:A24"/>
    <mergeCell ref="A25:A28"/>
    <mergeCell ref="A33:A37"/>
    <mergeCell ref="A38:B38"/>
    <mergeCell ref="A29:A32"/>
    <mergeCell ref="A16:A19"/>
    <mergeCell ref="K7:L7"/>
    <mergeCell ref="A5:B5"/>
    <mergeCell ref="A6:B6"/>
    <mergeCell ref="A7:A8"/>
    <mergeCell ref="B7:B8"/>
    <mergeCell ref="C7:E7"/>
    <mergeCell ref="G7:J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2015-05-18T07:54:49Z</cp:lastPrinted>
  <dcterms:created xsi:type="dcterms:W3CDTF">2007-12-13T08:11:03Z</dcterms:created>
  <dcterms:modified xsi:type="dcterms:W3CDTF">2015-05-18T07:54:57Z</dcterms:modified>
  <cp:category/>
  <cp:version/>
  <cp:contentType/>
  <cp:contentStatus/>
</cp:coreProperties>
</file>